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lue\Documents\2021 Tax and Budget Setting Information\MOST RECENT\"/>
    </mc:Choice>
  </mc:AlternateContent>
  <bookViews>
    <workbookView xWindow="525" yWindow="780" windowWidth="17280" windowHeight="8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Sheet1!$A$1:$D$43</definedName>
  </definedNames>
  <calcPr calcId="152511"/>
</workbook>
</file>

<file path=xl/calcChain.xml><?xml version="1.0" encoding="utf-8"?>
<calcChain xmlns="http://schemas.openxmlformats.org/spreadsheetml/2006/main">
  <c r="B8" i="1" l="1"/>
  <c r="F11" i="1"/>
  <c r="F12" i="1" s="1"/>
  <c r="G10" i="1" s="1"/>
  <c r="F10" i="1"/>
  <c r="G11" i="1" l="1"/>
  <c r="B21" i="1" l="1"/>
  <c r="B22" i="1" l="1"/>
  <c r="B23" i="1" s="1"/>
  <c r="B25" i="1" s="1"/>
  <c r="B39" i="1" l="1"/>
  <c r="B9" i="1"/>
  <c r="B11" i="1" s="1"/>
  <c r="B13" i="1" l="1"/>
  <c r="B27" i="1"/>
  <c r="B29" i="1" l="1"/>
  <c r="B15" i="1"/>
  <c r="B18" i="1" l="1"/>
  <c r="B31" i="1"/>
  <c r="B33" i="1" s="1"/>
  <c r="B37" i="1" s="1"/>
  <c r="B36" i="1" l="1"/>
  <c r="XFD34" i="1"/>
</calcChain>
</file>

<file path=xl/sharedStrings.xml><?xml version="1.0" encoding="utf-8"?>
<sst xmlns="http://schemas.openxmlformats.org/spreadsheetml/2006/main" count="36" uniqueCount="29">
  <si>
    <t>Total Taxable Value</t>
  </si>
  <si>
    <t>Total Net Taxable Value</t>
  </si>
  <si>
    <t xml:space="preserve">   Projected Tax Rate</t>
  </si>
  <si>
    <t>Anticipated Tax Collection Rate</t>
  </si>
  <si>
    <t>Total Tax Levy</t>
  </si>
  <si>
    <t>Total Debt Service Payment</t>
  </si>
  <si>
    <t>Total Tax Rate</t>
  </si>
  <si>
    <t>TAX RATE COLLECTION WITH CERTIFIED VALUES</t>
  </si>
  <si>
    <t xml:space="preserve"> </t>
  </si>
  <si>
    <t>M&amp;O BUDGET</t>
  </si>
  <si>
    <t>I&amp;S BUDGET</t>
  </si>
  <si>
    <t xml:space="preserve">   Projected Delinquent Tax &amp; P&amp;I Collections</t>
  </si>
  <si>
    <t xml:space="preserve">   Projected Current Tax Collections</t>
  </si>
  <si>
    <t xml:space="preserve">     Total Projected M&amp;O Tax Collections</t>
  </si>
  <si>
    <t xml:space="preserve">   Less Frozen Value Over 65</t>
  </si>
  <si>
    <t xml:space="preserve">Frozen Tax Levy </t>
  </si>
  <si>
    <t xml:space="preserve">   Projected Delinquent Tax </t>
  </si>
  <si>
    <t xml:space="preserve">   Projected  P&amp;I Collections</t>
  </si>
  <si>
    <t>.</t>
  </si>
  <si>
    <t xml:space="preserve">   Less Certified 2018 Excess Debt Collected</t>
  </si>
  <si>
    <t xml:space="preserve">  Total I&amp;S Debt Service </t>
  </si>
  <si>
    <t xml:space="preserve">     Excess(Reduction) to Debt Service Fund Balance</t>
  </si>
  <si>
    <t>Tax Rates are now based on current year valuations and no longer has a lag in previous year values.</t>
  </si>
  <si>
    <t>2021-2022</t>
  </si>
  <si>
    <t xml:space="preserve">     Total Projected I&amp;S Tax Collections</t>
  </si>
  <si>
    <t>GUSTINE ISD</t>
  </si>
  <si>
    <t>Frozen Tax Levy (93.07% of Tax Collections)</t>
  </si>
  <si>
    <t>Instructional Facilities Allotment</t>
  </si>
  <si>
    <t>Total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</si>
</sst>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#,##0.00000_);\(#,##0.00000\)"/>
    <numFmt numFmtId="167" formatCode="0.000000"/>
    <numFmt numFmtId="168" formatCode="0.000000000"/>
    <numFmt numFmtId="169" formatCode="#,##0.0000_);\(#,##0.0000\)"/>
    <numFmt numFmtId="170" formatCode="#,##0.000000_);\(#,##0.000000\)"/>
    <numFmt numFmtId="171" formatCode="_(&quot;$&quot;* #,##0.000000_);_(&quot;$&quot;* \(#,##0.0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42" fontId="1" fillId="0" borderId="0" xfId="0" applyNumberFormat="1" applyFont="1"/>
    <xf numFmtId="164" fontId="1" fillId="0" borderId="0" xfId="1" applyNumberFormat="1" applyFont="1"/>
    <xf numFmtId="0" fontId="1" fillId="0" borderId="0" xfId="0" applyFont="1" applyAlignment="1">
      <alignment horizontal="center"/>
    </xf>
    <xf numFmtId="4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2" xfId="0" applyFont="1" applyBorder="1"/>
    <xf numFmtId="42" fontId="1" fillId="0" borderId="2" xfId="0" applyNumberFormat="1" applyFont="1" applyBorder="1"/>
    <xf numFmtId="164" fontId="1" fillId="0" borderId="2" xfId="1" applyNumberFormat="1" applyFont="1" applyBorder="1"/>
    <xf numFmtId="0" fontId="1" fillId="0" borderId="5" xfId="0" applyFont="1" applyBorder="1"/>
    <xf numFmtId="10" fontId="1" fillId="0" borderId="0" xfId="0" applyNumberFormat="1" applyFont="1"/>
    <xf numFmtId="10" fontId="1" fillId="0" borderId="0" xfId="0" applyNumberFormat="1" applyFont="1" applyBorder="1"/>
    <xf numFmtId="0" fontId="3" fillId="0" borderId="1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3" xfId="1" applyNumberFormat="1" applyFont="1" applyBorder="1"/>
    <xf numFmtId="0" fontId="3" fillId="0" borderId="1" xfId="0" applyFont="1" applyBorder="1" applyAlignment="1">
      <alignment horizontal="center" wrapText="1"/>
    </xf>
    <xf numFmtId="164" fontId="1" fillId="0" borderId="3" xfId="1" applyNumberFormat="1" applyFont="1" applyBorder="1" applyAlignment="1"/>
    <xf numFmtId="0" fontId="1" fillId="0" borderId="6" xfId="0" applyFont="1" applyBorder="1"/>
    <xf numFmtId="164" fontId="1" fillId="0" borderId="0" xfId="0" applyNumberFormat="1" applyFont="1"/>
    <xf numFmtId="166" fontId="1" fillId="0" borderId="0" xfId="0" applyNumberFormat="1" applyFont="1"/>
    <xf numFmtId="164" fontId="3" fillId="0" borderId="0" xfId="1" applyNumberFormat="1" applyFont="1"/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 wrapText="1"/>
    </xf>
    <xf numFmtId="164" fontId="1" fillId="0" borderId="0" xfId="1" applyNumberFormat="1" applyFont="1" applyBorder="1"/>
    <xf numFmtId="167" fontId="1" fillId="0" borderId="0" xfId="0" applyNumberFormat="1" applyFont="1"/>
    <xf numFmtId="168" fontId="1" fillId="0" borderId="0" xfId="0" applyNumberFormat="1" applyFont="1"/>
    <xf numFmtId="0" fontId="1" fillId="0" borderId="1" xfId="0" applyFont="1" applyBorder="1"/>
    <xf numFmtId="169" fontId="1" fillId="0" borderId="0" xfId="0" applyNumberFormat="1" applyFont="1"/>
    <xf numFmtId="169" fontId="1" fillId="0" borderId="2" xfId="1" applyNumberFormat="1" applyFont="1" applyBorder="1"/>
    <xf numFmtId="166" fontId="1" fillId="0" borderId="0" xfId="1" applyNumberFormat="1" applyFont="1" applyBorder="1"/>
    <xf numFmtId="164" fontId="1" fillId="0" borderId="0" xfId="1" applyNumberFormat="1" applyFont="1" applyBorder="1" applyAlignment="1"/>
    <xf numFmtId="164" fontId="1" fillId="0" borderId="0" xfId="0" applyNumberFormat="1" applyFont="1" applyBorder="1"/>
    <xf numFmtId="42" fontId="1" fillId="0" borderId="0" xfId="0" applyNumberFormat="1" applyFont="1" applyBorder="1"/>
    <xf numFmtId="165" fontId="1" fillId="0" borderId="0" xfId="1" applyNumberFormat="1" applyFont="1" applyBorder="1"/>
    <xf numFmtId="170" fontId="1" fillId="0" borderId="2" xfId="1" applyNumberFormat="1" applyFont="1" applyBorder="1"/>
    <xf numFmtId="171" fontId="1" fillId="0" borderId="4" xfId="1" applyNumberFormat="1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/>
    <xf numFmtId="164" fontId="1" fillId="0" borderId="2" xfId="0" applyNumberFormat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3"/>
  <sheetViews>
    <sheetView tabSelected="1" zoomScaleNormal="100" workbookViewId="0">
      <selection activeCell="B25" sqref="B25"/>
    </sheetView>
  </sheetViews>
  <sheetFormatPr defaultColWidth="8.7109375" defaultRowHeight="15" outlineLevelCol="1" x14ac:dyDescent="0.2"/>
  <cols>
    <col min="1" max="1" width="53.7109375" style="1" customWidth="1"/>
    <col min="2" max="2" width="19.140625" style="1" customWidth="1"/>
    <col min="3" max="3" width="0.7109375" style="1" customWidth="1"/>
    <col min="4" max="4" width="18.5703125" style="13" customWidth="1"/>
    <col min="5" max="5" width="2.85546875" style="1" customWidth="1"/>
    <col min="6" max="6" width="19.5703125" style="1" bestFit="1" customWidth="1"/>
    <col min="7" max="7" width="8.7109375" style="1"/>
    <col min="8" max="8" width="14.85546875" style="1" customWidth="1" outlineLevel="1"/>
    <col min="9" max="9" width="15" style="1" customWidth="1" outlineLevel="1"/>
    <col min="10" max="10" width="8.7109375" style="1" customWidth="1" outlineLevel="1"/>
    <col min="11" max="11" width="20.42578125" style="3" customWidth="1" outlineLevel="1"/>
    <col min="12" max="12" width="13" style="1" customWidth="1" outlineLevel="1"/>
    <col min="13" max="13" width="14.85546875" style="1" customWidth="1" outlineLevel="1"/>
    <col min="14" max="16384" width="8.7109375" style="1"/>
  </cols>
  <sheetData>
    <row r="1" spans="1:11" x14ac:dyDescent="0.25">
      <c r="A1" s="43" t="s">
        <v>25</v>
      </c>
      <c r="B1" s="43"/>
      <c r="C1" s="43"/>
      <c r="D1" s="43"/>
    </row>
    <row r="2" spans="1:11" s="8" customFormat="1" x14ac:dyDescent="0.25">
      <c r="A2" s="43" t="s">
        <v>7</v>
      </c>
      <c r="B2" s="43"/>
      <c r="C2" s="43"/>
      <c r="D2" s="43"/>
      <c r="K2" s="23"/>
    </row>
    <row r="3" spans="1:11" s="8" customFormat="1" x14ac:dyDescent="0.25">
      <c r="A3" s="43" t="s">
        <v>23</v>
      </c>
      <c r="B3" s="43"/>
      <c r="C3" s="43"/>
      <c r="D3" s="43"/>
      <c r="K3" s="23"/>
    </row>
    <row r="5" spans="1:11" s="4" customFormat="1" ht="33" customHeight="1" x14ac:dyDescent="0.25">
      <c r="B5" s="15" t="s">
        <v>23</v>
      </c>
      <c r="C5" s="39"/>
      <c r="I5" s="24"/>
    </row>
    <row r="6" spans="1:11" s="7" customFormat="1" ht="31.15" customHeight="1" x14ac:dyDescent="0.25">
      <c r="B6" s="18" t="s">
        <v>9</v>
      </c>
      <c r="C6" s="40"/>
      <c r="I6" s="25"/>
    </row>
    <row r="7" spans="1:11" x14ac:dyDescent="0.25">
      <c r="A7" s="12" t="s">
        <v>0</v>
      </c>
      <c r="B7" s="17">
        <v>103535180</v>
      </c>
      <c r="C7" s="9"/>
      <c r="D7" s="2"/>
      <c r="I7" s="3"/>
      <c r="K7" s="1"/>
    </row>
    <row r="8" spans="1:11" x14ac:dyDescent="0.25">
      <c r="A8" s="12" t="s">
        <v>14</v>
      </c>
      <c r="B8" s="11">
        <f>10823696+62984</f>
        <v>10886680</v>
      </c>
      <c r="C8" s="9"/>
      <c r="D8" s="5"/>
      <c r="F8" s="1">
        <v>66854.25</v>
      </c>
      <c r="I8" s="3"/>
      <c r="K8" s="1"/>
    </row>
    <row r="9" spans="1:11" x14ac:dyDescent="0.25">
      <c r="A9" s="12" t="s">
        <v>1</v>
      </c>
      <c r="B9" s="17">
        <f>+B7-B8</f>
        <v>92648500</v>
      </c>
      <c r="C9" s="9"/>
      <c r="D9" s="2"/>
      <c r="I9" s="3"/>
      <c r="K9" s="1"/>
    </row>
    <row r="10" spans="1:11" x14ac:dyDescent="0.25">
      <c r="A10" s="12" t="s">
        <v>2</v>
      </c>
      <c r="B10" s="31">
        <v>0.96030000000000004</v>
      </c>
      <c r="C10" s="9"/>
      <c r="D10" s="1"/>
      <c r="F10" s="30">
        <f>+B10</f>
        <v>0.96030000000000004</v>
      </c>
      <c r="G10" s="1">
        <f>+F10/F12</f>
        <v>0.92863359442993909</v>
      </c>
      <c r="I10" s="3"/>
      <c r="K10" s="1"/>
    </row>
    <row r="11" spans="1:11" x14ac:dyDescent="0.25">
      <c r="B11" s="19">
        <f>+B9*B10/100</f>
        <v>889703.54550000001</v>
      </c>
      <c r="C11" s="9"/>
      <c r="D11" s="1"/>
      <c r="F11" s="30">
        <f>+B24</f>
        <v>7.3800000000000004E-2</v>
      </c>
      <c r="G11" s="1">
        <f>+F11/F12</f>
        <v>7.1366405570060923E-2</v>
      </c>
      <c r="I11" s="3"/>
      <c r="K11" s="1"/>
    </row>
    <row r="12" spans="1:11" x14ac:dyDescent="0.25">
      <c r="A12" s="12" t="s">
        <v>26</v>
      </c>
      <c r="B12" s="11">
        <v>0</v>
      </c>
      <c r="C12" s="9"/>
      <c r="D12" s="21"/>
      <c r="F12" s="1">
        <f>SUM(F10:F11)</f>
        <v>1.0341</v>
      </c>
      <c r="I12" s="3"/>
      <c r="K12" s="1"/>
    </row>
    <row r="13" spans="1:11" x14ac:dyDescent="0.25">
      <c r="A13" s="12" t="s">
        <v>18</v>
      </c>
      <c r="B13" s="16">
        <f>SUM(B11:B12)</f>
        <v>889703.54550000001</v>
      </c>
      <c r="C13" s="9"/>
      <c r="D13" s="1"/>
      <c r="I13" s="3"/>
      <c r="K13" s="1"/>
    </row>
    <row r="14" spans="1:11" x14ac:dyDescent="0.25">
      <c r="A14" s="12" t="s">
        <v>3</v>
      </c>
      <c r="B14" s="9">
        <v>0.95</v>
      </c>
      <c r="C14" s="9"/>
      <c r="D14" s="1"/>
      <c r="I14" s="3"/>
      <c r="K14" s="1"/>
    </row>
    <row r="15" spans="1:11" x14ac:dyDescent="0.25">
      <c r="A15" s="12" t="s">
        <v>12</v>
      </c>
      <c r="B15" s="17">
        <f>+B13*B14</f>
        <v>845218.36822499998</v>
      </c>
      <c r="C15" s="9"/>
      <c r="D15" s="1"/>
      <c r="F15" s="30"/>
      <c r="I15" s="3"/>
      <c r="K15" s="1"/>
    </row>
    <row r="16" spans="1:11" x14ac:dyDescent="0.25">
      <c r="A16" s="12" t="s">
        <v>16</v>
      </c>
      <c r="B16" s="11">
        <v>4000</v>
      </c>
      <c r="C16" s="9"/>
      <c r="D16" s="1"/>
      <c r="F16" s="22"/>
      <c r="I16" s="3"/>
      <c r="K16" s="1"/>
    </row>
    <row r="17" spans="1:11" x14ac:dyDescent="0.25">
      <c r="A17" s="12" t="s">
        <v>17</v>
      </c>
      <c r="B17" s="11">
        <v>4000</v>
      </c>
      <c r="C17" s="9"/>
      <c r="D17" s="1"/>
      <c r="I17" s="3"/>
      <c r="K17" s="1"/>
    </row>
    <row r="18" spans="1:11" ht="15.6" thickBot="1" x14ac:dyDescent="0.3">
      <c r="A18" s="12" t="s">
        <v>13</v>
      </c>
      <c r="B18" s="16">
        <f>SUM(B15:B17)</f>
        <v>853218.36822499998</v>
      </c>
      <c r="C18" s="9"/>
      <c r="D18" s="21"/>
      <c r="I18" s="3"/>
      <c r="K18" s="1"/>
    </row>
    <row r="19" spans="1:11" ht="15.6" thickTop="1" x14ac:dyDescent="0.25">
      <c r="A19" s="12"/>
      <c r="B19" s="20"/>
      <c r="C19" s="9"/>
      <c r="D19" s="1"/>
      <c r="F19" s="30"/>
      <c r="I19" s="3"/>
      <c r="K19" s="21"/>
    </row>
    <row r="20" spans="1:11" x14ac:dyDescent="0.25">
      <c r="A20" s="12"/>
      <c r="B20" s="15" t="s">
        <v>10</v>
      </c>
      <c r="C20" s="9"/>
      <c r="D20" s="1"/>
      <c r="F20" s="22"/>
      <c r="I20" s="3"/>
      <c r="K20" s="1"/>
    </row>
    <row r="21" spans="1:11" x14ac:dyDescent="0.25">
      <c r="A21" s="12" t="s">
        <v>0</v>
      </c>
      <c r="B21" s="17">
        <f>+B7</f>
        <v>103535180</v>
      </c>
      <c r="C21" s="9"/>
      <c r="D21" s="26"/>
      <c r="I21" s="3"/>
      <c r="K21" s="1"/>
    </row>
    <row r="22" spans="1:11" x14ac:dyDescent="0.25">
      <c r="A22" s="12" t="s">
        <v>14</v>
      </c>
      <c r="B22" s="11">
        <f>+B8</f>
        <v>10886680</v>
      </c>
      <c r="C22" s="9"/>
      <c r="D22" s="26"/>
      <c r="F22" s="21"/>
      <c r="I22" s="3"/>
      <c r="K22" s="1"/>
    </row>
    <row r="23" spans="1:11" x14ac:dyDescent="0.25">
      <c r="A23" s="12" t="s">
        <v>1</v>
      </c>
      <c r="B23" s="17">
        <f>+B21-B22</f>
        <v>92648500</v>
      </c>
      <c r="C23" s="9"/>
      <c r="D23" s="26"/>
      <c r="I23" s="3"/>
      <c r="K23" s="1"/>
    </row>
    <row r="24" spans="1:11" x14ac:dyDescent="0.25">
      <c r="A24" s="12" t="s">
        <v>2</v>
      </c>
      <c r="B24" s="37">
        <v>7.3800000000000004E-2</v>
      </c>
      <c r="C24" s="9"/>
      <c r="D24" s="32"/>
      <c r="I24" s="3"/>
      <c r="K24" s="1"/>
    </row>
    <row r="25" spans="1:11" x14ac:dyDescent="0.25">
      <c r="B25" s="19">
        <f>(+B23*B24)/100</f>
        <v>68374.593000000008</v>
      </c>
      <c r="C25" s="9"/>
      <c r="D25" s="33"/>
      <c r="I25" s="3"/>
      <c r="K25" s="1"/>
    </row>
    <row r="26" spans="1:11" x14ac:dyDescent="0.25">
      <c r="A26" s="12" t="s">
        <v>15</v>
      </c>
      <c r="B26" s="11">
        <v>0</v>
      </c>
      <c r="C26" s="9"/>
      <c r="D26" s="26"/>
      <c r="I26" s="3"/>
      <c r="K26" s="1"/>
    </row>
    <row r="27" spans="1:11" x14ac:dyDescent="0.25">
      <c r="A27" s="12" t="s">
        <v>4</v>
      </c>
      <c r="B27" s="16">
        <f>SUM(B25:B26)</f>
        <v>68374.593000000008</v>
      </c>
      <c r="C27" s="9"/>
      <c r="D27" s="34"/>
      <c r="I27" s="3"/>
      <c r="K27" s="1"/>
    </row>
    <row r="28" spans="1:11" x14ac:dyDescent="0.25">
      <c r="A28" s="12" t="s">
        <v>3</v>
      </c>
      <c r="B28" s="9">
        <v>0.95</v>
      </c>
      <c r="C28" s="9"/>
      <c r="D28" s="6"/>
      <c r="I28" s="3"/>
      <c r="K28" s="1"/>
    </row>
    <row r="29" spans="1:11" x14ac:dyDescent="0.25">
      <c r="A29" s="12" t="s">
        <v>12</v>
      </c>
      <c r="B29" s="17">
        <f>+B27*B28</f>
        <v>64955.863350000007</v>
      </c>
      <c r="C29" s="9"/>
      <c r="D29" s="26"/>
      <c r="I29" s="3"/>
      <c r="K29" s="1"/>
    </row>
    <row r="30" spans="1:11" x14ac:dyDescent="0.25">
      <c r="A30" s="12" t="s">
        <v>11</v>
      </c>
      <c r="B30" s="11">
        <v>1500</v>
      </c>
      <c r="C30" s="9"/>
      <c r="D30" s="26"/>
      <c r="I30" s="3"/>
      <c r="K30" s="1"/>
    </row>
    <row r="31" spans="1:11" x14ac:dyDescent="0.25">
      <c r="A31" s="12" t="s">
        <v>24</v>
      </c>
      <c r="B31" s="16">
        <f>+B29+B30</f>
        <v>66455.86335</v>
      </c>
      <c r="C31" s="9"/>
      <c r="D31" s="34"/>
      <c r="G31" s="27"/>
      <c r="I31" s="3"/>
      <c r="K31" s="1"/>
    </row>
    <row r="32" spans="1:11" x14ac:dyDescent="0.25">
      <c r="A32" s="12" t="s">
        <v>27</v>
      </c>
      <c r="B32" s="42">
        <v>24505</v>
      </c>
      <c r="C32" s="9"/>
      <c r="D32" s="34"/>
      <c r="G32" s="27"/>
      <c r="I32" s="3"/>
      <c r="K32" s="1"/>
    </row>
    <row r="33" spans="1:11 16384:16384" x14ac:dyDescent="0.25">
      <c r="A33" s="12" t="s">
        <v>28</v>
      </c>
      <c r="B33" s="16">
        <f>SUM(B31:B32)</f>
        <v>90960.86335</v>
      </c>
      <c r="C33" s="9"/>
      <c r="D33" s="34"/>
      <c r="G33" s="27"/>
      <c r="I33" s="3"/>
      <c r="K33" s="1"/>
    </row>
    <row r="34" spans="1:11 16384:16384" x14ac:dyDescent="0.2">
      <c r="A34" s="12" t="s">
        <v>5</v>
      </c>
      <c r="B34" s="10">
        <v>82438</v>
      </c>
      <c r="C34" s="9"/>
      <c r="D34" s="35"/>
      <c r="G34" s="28"/>
      <c r="I34" s="3"/>
      <c r="K34" s="1"/>
      <c r="XFD34" s="2">
        <f>SUM(B34:XFC34)</f>
        <v>82438</v>
      </c>
    </row>
    <row r="35" spans="1:11 16384:16384" x14ac:dyDescent="0.2">
      <c r="A35" s="12" t="s">
        <v>19</v>
      </c>
      <c r="B35" s="10">
        <v>0</v>
      </c>
      <c r="C35" s="9"/>
      <c r="D35" s="35"/>
      <c r="I35" s="3"/>
      <c r="K35" s="1"/>
    </row>
    <row r="36" spans="1:11 16384:16384" x14ac:dyDescent="0.2">
      <c r="A36" s="12" t="s">
        <v>20</v>
      </c>
      <c r="B36" s="16">
        <f>+B34-B35</f>
        <v>82438</v>
      </c>
      <c r="C36" s="9"/>
      <c r="D36" s="34"/>
      <c r="I36" s="3"/>
      <c r="K36" s="1"/>
    </row>
    <row r="37" spans="1:11 16384:16384" x14ac:dyDescent="0.2">
      <c r="A37" s="12" t="s">
        <v>21</v>
      </c>
      <c r="B37" s="16">
        <f>+B33-B34</f>
        <v>8522.8633499999996</v>
      </c>
      <c r="C37" s="9"/>
      <c r="D37" s="34"/>
      <c r="I37" s="3"/>
      <c r="K37" s="1"/>
    </row>
    <row r="38" spans="1:11 16384:16384" x14ac:dyDescent="0.2">
      <c r="A38" s="12"/>
      <c r="B38" s="29"/>
      <c r="C38" s="9"/>
      <c r="D38" s="6"/>
      <c r="I38" s="3"/>
      <c r="K38" s="1"/>
    </row>
    <row r="39" spans="1:11 16384:16384" ht="15.75" thickBot="1" x14ac:dyDescent="0.25">
      <c r="A39" s="12" t="s">
        <v>6</v>
      </c>
      <c r="B39" s="38">
        <f>+B10+B24</f>
        <v>1.0341</v>
      </c>
      <c r="C39" s="41"/>
      <c r="D39" s="36"/>
      <c r="E39" s="6"/>
      <c r="F39" s="6"/>
      <c r="G39" s="6"/>
      <c r="H39" s="6"/>
      <c r="I39" s="26"/>
      <c r="K39" s="1"/>
    </row>
    <row r="40" spans="1:11 16384:16384" ht="15.75" thickTop="1" x14ac:dyDescent="0.2">
      <c r="D40" s="14"/>
      <c r="F40" s="6"/>
      <c r="G40" s="6"/>
      <c r="H40" s="6"/>
      <c r="I40" s="6"/>
      <c r="J40" s="6"/>
      <c r="K40" s="26"/>
    </row>
    <row r="42" spans="1:11 16384:16384" x14ac:dyDescent="0.2">
      <c r="A42" s="1" t="s">
        <v>8</v>
      </c>
    </row>
    <row r="43" spans="1:11 16384:16384" x14ac:dyDescent="0.2">
      <c r="A43" s="1" t="s">
        <v>22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70" fitToHeight="0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Meng</dc:creator>
  <cp:lastModifiedBy>Patti Blue</cp:lastModifiedBy>
  <cp:lastPrinted>2021-08-03T15:30:01Z</cp:lastPrinted>
  <dcterms:created xsi:type="dcterms:W3CDTF">2012-07-12T23:26:59Z</dcterms:created>
  <dcterms:modified xsi:type="dcterms:W3CDTF">2021-08-25T16:32:33Z</dcterms:modified>
</cp:coreProperties>
</file>